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0115" windowHeight="7875" activeTab="2"/>
  </bookViews>
  <sheets>
    <sheet name="C1" sheetId="1" r:id="rId1"/>
    <sheet name="C2" sheetId="2" r:id="rId2"/>
    <sheet name="tipicos" sheetId="3" r:id="rId3"/>
    <sheet name="cantidad de luminarias" sheetId="4" r:id="rId4"/>
  </sheets>
  <calcPr calcId="145621"/>
</workbook>
</file>

<file path=xl/calcChain.xml><?xml version="1.0" encoding="utf-8"?>
<calcChain xmlns="http://schemas.openxmlformats.org/spreadsheetml/2006/main">
  <c r="M15" i="4" l="1"/>
  <c r="K15" i="4"/>
  <c r="M49" i="4" l="1"/>
  <c r="K49" i="4"/>
  <c r="I51" i="4"/>
  <c r="M31" i="4"/>
  <c r="M29" i="4"/>
  <c r="K31" i="4"/>
  <c r="K29" i="4"/>
  <c r="I31" i="4"/>
  <c r="I49" i="4" s="1"/>
  <c r="I30" i="4"/>
  <c r="I29" i="4"/>
  <c r="I47" i="4" s="1"/>
  <c r="M26" i="4"/>
  <c r="K26" i="4"/>
  <c r="I26" i="4"/>
  <c r="I21" i="4"/>
  <c r="I22" i="4"/>
  <c r="I52" i="4" s="1"/>
  <c r="I15" i="4"/>
  <c r="K11" i="4"/>
  <c r="M11" i="4"/>
  <c r="M10" i="4"/>
  <c r="K10" i="4"/>
  <c r="I10" i="4"/>
  <c r="M7" i="4" l="1"/>
  <c r="M50" i="4" s="1"/>
  <c r="M6" i="4"/>
  <c r="M48" i="4" s="1"/>
  <c r="M54" i="4" s="1"/>
  <c r="M5" i="4"/>
  <c r="M47" i="4" s="1"/>
  <c r="K7" i="4"/>
  <c r="K50" i="4" s="1"/>
  <c r="K6" i="4"/>
  <c r="K48" i="4" s="1"/>
  <c r="K5" i="4"/>
  <c r="K47" i="4" s="1"/>
  <c r="I6" i="4"/>
  <c r="I50" i="4" s="1"/>
  <c r="I5" i="4"/>
  <c r="I48" i="4" s="1"/>
  <c r="I54" i="4" s="1"/>
  <c r="A21" i="4"/>
  <c r="K54" i="4" l="1"/>
</calcChain>
</file>

<file path=xl/sharedStrings.xml><?xml version="1.0" encoding="utf-8"?>
<sst xmlns="http://schemas.openxmlformats.org/spreadsheetml/2006/main" count="358" uniqueCount="100">
  <si>
    <t>SAP</t>
  </si>
  <si>
    <t xml:space="preserve">CMH </t>
  </si>
  <si>
    <t>LED</t>
  </si>
  <si>
    <t>Uo</t>
  </si>
  <si>
    <t>Ul</t>
  </si>
  <si>
    <t>Sr</t>
  </si>
  <si>
    <t>Umed Via</t>
  </si>
  <si>
    <t>Emed Anden</t>
  </si>
  <si>
    <t>Umed Anden</t>
  </si>
  <si>
    <t>Resultados</t>
  </si>
  <si>
    <t>áreas criticas C1 (30-40%)</t>
  </si>
  <si>
    <t>Cantidad de luminarias por cálculos</t>
  </si>
  <si>
    <t>CMH</t>
  </si>
  <si>
    <t>Cálculo 1-C1</t>
  </si>
  <si>
    <t>deltaled-171w</t>
  </si>
  <si>
    <t>Emed (Lx)</t>
  </si>
  <si>
    <t xml:space="preserve">Umed </t>
  </si>
  <si>
    <t xml:space="preserve">150w </t>
  </si>
  <si>
    <t>250w</t>
  </si>
  <si>
    <t>Cálculo 3</t>
  </si>
  <si>
    <t>Cálculo 3-C1</t>
  </si>
  <si>
    <t>cosmoled pro 120w</t>
  </si>
  <si>
    <t>a-1500 400w</t>
  </si>
  <si>
    <t>a-1500 400w MH</t>
  </si>
  <si>
    <t>Cálculo 5</t>
  </si>
  <si>
    <t>Cálculo 5-C1</t>
  </si>
  <si>
    <t>deltaled-125w</t>
  </si>
  <si>
    <t>cosmoled pro 200w</t>
  </si>
  <si>
    <t>cosmoled 120w</t>
  </si>
  <si>
    <t>Cálculo 6</t>
  </si>
  <si>
    <t>Cálculo 6-C1</t>
  </si>
  <si>
    <t>cosmoled 246w</t>
  </si>
  <si>
    <t>a-1500 400w-MH</t>
  </si>
  <si>
    <t>Cálculo 7</t>
  </si>
  <si>
    <t>Cálculo 7-C1</t>
  </si>
  <si>
    <t>a-1500 cmh</t>
  </si>
  <si>
    <t>a-1500 400w cmh</t>
  </si>
  <si>
    <t>a-1400 400w</t>
  </si>
  <si>
    <t>cosmo 200w</t>
  </si>
  <si>
    <t>delta 171w</t>
  </si>
  <si>
    <t>Cálculo 9</t>
  </si>
  <si>
    <t>Cálculo 13</t>
  </si>
  <si>
    <t>Cálculo 13-C1</t>
  </si>
  <si>
    <t>_</t>
  </si>
  <si>
    <t>cosmo 246w - 23500</t>
  </si>
  <si>
    <t>250w cmh</t>
  </si>
  <si>
    <t>áreas criticas C2 (20-40%)</t>
  </si>
  <si>
    <t>Cálculo 11</t>
  </si>
  <si>
    <t>Cálculo 11-C2</t>
  </si>
  <si>
    <t>delta 125w</t>
  </si>
  <si>
    <t>delta 197w-18800</t>
  </si>
  <si>
    <t>cosmo 120w</t>
  </si>
  <si>
    <t>150w</t>
  </si>
  <si>
    <t>a-1500 250w</t>
  </si>
  <si>
    <t>Cálculo 12</t>
  </si>
  <si>
    <t>Cálculo 12-C2</t>
  </si>
  <si>
    <t>Cálculo 2 - M2</t>
  </si>
  <si>
    <t>Lprom (cd/m2)</t>
  </si>
  <si>
    <t>Emed via (Lx)</t>
  </si>
  <si>
    <t>Ti (%)</t>
  </si>
  <si>
    <t>Cálculo 10 - M4</t>
  </si>
  <si>
    <t>Cálculo 14-C1</t>
  </si>
  <si>
    <t>TRAMO 1</t>
  </si>
  <si>
    <t>TRAMO 2</t>
  </si>
  <si>
    <t>Cálculo 9-C1</t>
  </si>
  <si>
    <t>delta 171 w</t>
  </si>
  <si>
    <t>Cálculo 2-M2</t>
  </si>
  <si>
    <t>Cálculo 4-M2</t>
  </si>
  <si>
    <t>250W</t>
  </si>
  <si>
    <t>0,51</t>
  </si>
  <si>
    <t xml:space="preserve">  </t>
  </si>
  <si>
    <t xml:space="preserve">250w </t>
  </si>
  <si>
    <t>a-1500 400w CMH</t>
  </si>
  <si>
    <t>TRAMO 3</t>
  </si>
  <si>
    <t>TRAMO 4</t>
  </si>
  <si>
    <t>a-1500 400w-CMH</t>
  </si>
  <si>
    <t>TRAMO 5</t>
  </si>
  <si>
    <t>TRAMO 6</t>
  </si>
  <si>
    <t>delta 197w</t>
  </si>
  <si>
    <t>a-1500 250w cmh</t>
  </si>
  <si>
    <t>TRAMO 7</t>
  </si>
  <si>
    <t>cosmo 246w</t>
  </si>
  <si>
    <t>a - 1500 400w</t>
  </si>
  <si>
    <t>a - 1500 400w CMH</t>
  </si>
  <si>
    <t>TOTAL</t>
  </si>
  <si>
    <t>TRAMO 8</t>
  </si>
  <si>
    <t>venus 150w</t>
  </si>
  <si>
    <t>venus 250w</t>
  </si>
  <si>
    <t>A-1500 250w</t>
  </si>
  <si>
    <t>A-1500 400w</t>
  </si>
  <si>
    <t>A-1500 250w CMH</t>
  </si>
  <si>
    <t>A-1500 400w CMH</t>
  </si>
  <si>
    <t>Cálculo 14 - 1er cruce</t>
  </si>
  <si>
    <r>
      <rPr>
        <b/>
        <sz val="11"/>
        <color theme="1"/>
        <rFont val="Calibri"/>
        <family val="2"/>
        <scheme val="minor"/>
      </rPr>
      <t>Cálculo 1</t>
    </r>
    <r>
      <rPr>
        <sz val="11"/>
        <color theme="1"/>
        <rFont val="Calibri"/>
        <family val="2"/>
        <scheme val="minor"/>
      </rPr>
      <t xml:space="preserve"> </t>
    </r>
  </si>
  <si>
    <t>Cálculo  4 - M2</t>
  </si>
  <si>
    <t>Cálculo  8 - M2</t>
  </si>
  <si>
    <t>EER (w/cd)</t>
  </si>
  <si>
    <t>DPEA(w/m2)</t>
  </si>
  <si>
    <t>Requerimientos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</si>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</sst>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16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CD2F9"/>
        <bgColor indexed="64"/>
      </patternFill>
    </fill>
    <fill>
      <patternFill patternType="solid">
        <fgColor rgb="FFA335C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3" fillId="12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A335C1"/>
      <color rgb="FFFCD2F9"/>
      <color rgb="FFFF6600"/>
      <color rgb="FFE81643"/>
      <color rgb="FFFF33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6" workbookViewId="0">
      <selection activeCell="E2" sqref="E2"/>
    </sheetView>
  </sheetViews>
  <sheetFormatPr baseColWidth="10" defaultRowHeight="15" x14ac:dyDescent="0.25"/>
  <sheetData>
    <row r="1" spans="1:6" x14ac:dyDescent="0.25">
      <c r="A1" s="25" t="s">
        <v>10</v>
      </c>
      <c r="B1" s="25"/>
      <c r="C1" s="25"/>
      <c r="D1" s="25"/>
      <c r="E1" s="3"/>
    </row>
    <row r="2" spans="1:6" x14ac:dyDescent="0.25">
      <c r="A2" s="24" t="s">
        <v>93</v>
      </c>
      <c r="B2" s="24"/>
      <c r="C2" s="24"/>
      <c r="D2" s="24"/>
      <c r="E2" s="3"/>
    </row>
    <row r="3" spans="1:6" x14ac:dyDescent="0.25">
      <c r="A3" s="5" t="s">
        <v>9</v>
      </c>
      <c r="B3" s="5" t="s">
        <v>0</v>
      </c>
      <c r="C3" s="5" t="s">
        <v>1</v>
      </c>
      <c r="D3" s="5" t="s">
        <v>2</v>
      </c>
      <c r="E3" s="4"/>
    </row>
    <row r="4" spans="1:6" x14ac:dyDescent="0.25">
      <c r="A4" s="5" t="s">
        <v>15</v>
      </c>
      <c r="B4" s="6">
        <v>40</v>
      </c>
      <c r="C4" s="6">
        <v>35</v>
      </c>
      <c r="D4" s="6">
        <v>39</v>
      </c>
    </row>
    <row r="5" spans="1:6" x14ac:dyDescent="0.25">
      <c r="A5" s="5" t="s">
        <v>16</v>
      </c>
      <c r="B5" s="6">
        <v>0.43</v>
      </c>
      <c r="C5" s="6">
        <v>0.43</v>
      </c>
      <c r="D5" s="6">
        <v>0.43</v>
      </c>
    </row>
    <row r="6" spans="1:6" x14ac:dyDescent="0.25">
      <c r="A6" s="22" t="s">
        <v>19</v>
      </c>
      <c r="B6" s="23"/>
      <c r="C6" s="23"/>
      <c r="D6" s="23"/>
    </row>
    <row r="7" spans="1:6" x14ac:dyDescent="0.25">
      <c r="A7" s="5"/>
      <c r="B7" s="5" t="s">
        <v>0</v>
      </c>
      <c r="C7" s="5" t="s">
        <v>1</v>
      </c>
      <c r="D7" s="5" t="s">
        <v>2</v>
      </c>
    </row>
    <row r="8" spans="1:6" x14ac:dyDescent="0.25">
      <c r="A8" s="5" t="s">
        <v>15</v>
      </c>
      <c r="B8" s="6">
        <v>39</v>
      </c>
      <c r="C8" s="6">
        <v>39</v>
      </c>
      <c r="D8" s="6">
        <v>33</v>
      </c>
    </row>
    <row r="9" spans="1:6" x14ac:dyDescent="0.25">
      <c r="A9" s="5" t="s">
        <v>16</v>
      </c>
      <c r="B9" s="6">
        <v>0.48</v>
      </c>
      <c r="C9" s="6">
        <v>0.47</v>
      </c>
      <c r="D9" s="6">
        <v>0.4</v>
      </c>
      <c r="F9" s="9"/>
    </row>
    <row r="10" spans="1:6" x14ac:dyDescent="0.25">
      <c r="A10" s="22" t="s">
        <v>24</v>
      </c>
      <c r="B10" s="23"/>
      <c r="C10" s="23"/>
      <c r="D10" s="23"/>
    </row>
    <row r="11" spans="1:6" x14ac:dyDescent="0.25">
      <c r="A11" s="5"/>
      <c r="B11" s="5" t="s">
        <v>0</v>
      </c>
      <c r="C11" s="5" t="s">
        <v>1</v>
      </c>
      <c r="D11" s="5" t="s">
        <v>2</v>
      </c>
    </row>
    <row r="12" spans="1:6" x14ac:dyDescent="0.25">
      <c r="A12" s="5" t="s">
        <v>15</v>
      </c>
      <c r="B12" s="6">
        <v>41</v>
      </c>
      <c r="C12" s="6">
        <v>38</v>
      </c>
      <c r="D12" s="6">
        <v>40</v>
      </c>
    </row>
    <row r="13" spans="1:6" x14ac:dyDescent="0.25">
      <c r="A13" s="5" t="s">
        <v>16</v>
      </c>
      <c r="B13" s="6">
        <v>0.4</v>
      </c>
      <c r="C13" s="6">
        <v>0.4</v>
      </c>
      <c r="D13" s="6">
        <v>0.41</v>
      </c>
    </row>
    <row r="14" spans="1:6" x14ac:dyDescent="0.25">
      <c r="A14" s="22" t="s">
        <v>29</v>
      </c>
      <c r="B14" s="23"/>
      <c r="C14" s="23"/>
      <c r="D14" s="23"/>
    </row>
    <row r="15" spans="1:6" x14ac:dyDescent="0.25">
      <c r="A15" s="5"/>
      <c r="B15" s="5" t="s">
        <v>0</v>
      </c>
      <c r="C15" s="5" t="s">
        <v>1</v>
      </c>
      <c r="D15" s="5" t="s">
        <v>2</v>
      </c>
    </row>
    <row r="16" spans="1:6" x14ac:dyDescent="0.25">
      <c r="A16" s="5" t="s">
        <v>15</v>
      </c>
      <c r="B16" s="6">
        <v>34</v>
      </c>
      <c r="C16" s="6">
        <v>34</v>
      </c>
      <c r="D16" s="6">
        <v>36</v>
      </c>
    </row>
    <row r="17" spans="1:4" x14ac:dyDescent="0.25">
      <c r="A17" s="5" t="s">
        <v>16</v>
      </c>
      <c r="B17" s="6" t="s">
        <v>69</v>
      </c>
      <c r="C17" s="6">
        <v>0.51</v>
      </c>
      <c r="D17" s="6">
        <v>0.48</v>
      </c>
    </row>
    <row r="18" spans="1:4" x14ac:dyDescent="0.25">
      <c r="A18" s="22" t="s">
        <v>33</v>
      </c>
      <c r="B18" s="23"/>
      <c r="C18" s="23"/>
      <c r="D18" s="23"/>
    </row>
    <row r="19" spans="1:4" x14ac:dyDescent="0.25">
      <c r="A19" s="5"/>
      <c r="B19" s="5" t="s">
        <v>0</v>
      </c>
      <c r="C19" s="5" t="s">
        <v>1</v>
      </c>
      <c r="D19" s="5" t="s">
        <v>2</v>
      </c>
    </row>
    <row r="20" spans="1:4" x14ac:dyDescent="0.25">
      <c r="A20" s="5" t="s">
        <v>15</v>
      </c>
      <c r="B20" s="6">
        <v>31</v>
      </c>
      <c r="C20" s="6">
        <v>30</v>
      </c>
      <c r="D20" s="6">
        <v>30</v>
      </c>
    </row>
    <row r="21" spans="1:4" x14ac:dyDescent="0.25">
      <c r="A21" s="5" t="s">
        <v>16</v>
      </c>
      <c r="B21" s="6">
        <v>0.51</v>
      </c>
      <c r="C21" s="6">
        <v>0.52</v>
      </c>
      <c r="D21" s="6">
        <v>0.42</v>
      </c>
    </row>
    <row r="22" spans="1:4" x14ac:dyDescent="0.25">
      <c r="A22" s="22" t="s">
        <v>40</v>
      </c>
      <c r="B22" s="23"/>
      <c r="C22" s="23"/>
      <c r="D22" s="23"/>
    </row>
    <row r="23" spans="1:4" x14ac:dyDescent="0.25">
      <c r="A23" s="5"/>
      <c r="B23" s="5" t="s">
        <v>0</v>
      </c>
      <c r="C23" s="5" t="s">
        <v>1</v>
      </c>
      <c r="D23" s="5" t="s">
        <v>2</v>
      </c>
    </row>
    <row r="24" spans="1:4" x14ac:dyDescent="0.25">
      <c r="A24" s="5" t="s">
        <v>15</v>
      </c>
      <c r="B24" s="6">
        <v>43</v>
      </c>
      <c r="C24" s="6">
        <v>38</v>
      </c>
      <c r="D24" s="6">
        <v>32</v>
      </c>
    </row>
    <row r="25" spans="1:4" x14ac:dyDescent="0.25">
      <c r="A25" s="5" t="s">
        <v>16</v>
      </c>
      <c r="B25" s="6">
        <v>0.43</v>
      </c>
      <c r="C25" s="6">
        <v>0.44</v>
      </c>
      <c r="D25" s="6">
        <v>0.47</v>
      </c>
    </row>
    <row r="26" spans="1:4" x14ac:dyDescent="0.25">
      <c r="A26" s="22" t="s">
        <v>41</v>
      </c>
      <c r="B26" s="23"/>
      <c r="C26" s="23"/>
      <c r="D26" s="23"/>
    </row>
    <row r="27" spans="1:4" x14ac:dyDescent="0.25">
      <c r="A27" s="5"/>
      <c r="B27" s="5" t="s">
        <v>0</v>
      </c>
      <c r="C27" s="5" t="s">
        <v>1</v>
      </c>
      <c r="D27" s="5" t="s">
        <v>2</v>
      </c>
    </row>
    <row r="28" spans="1:4" x14ac:dyDescent="0.25">
      <c r="A28" s="5" t="s">
        <v>15</v>
      </c>
      <c r="B28" s="6"/>
      <c r="C28" s="6">
        <v>30</v>
      </c>
      <c r="D28" s="6">
        <v>34</v>
      </c>
    </row>
    <row r="29" spans="1:4" x14ac:dyDescent="0.25">
      <c r="A29" s="5" t="s">
        <v>16</v>
      </c>
      <c r="B29" s="6"/>
      <c r="C29" s="6">
        <v>0.52</v>
      </c>
      <c r="D29" s="6">
        <v>0.43</v>
      </c>
    </row>
    <row r="30" spans="1:4" x14ac:dyDescent="0.25">
      <c r="A30" s="22" t="s">
        <v>92</v>
      </c>
      <c r="B30" s="23"/>
      <c r="C30" s="23"/>
      <c r="D30" s="23"/>
    </row>
    <row r="31" spans="1:4" x14ac:dyDescent="0.25">
      <c r="A31" s="5"/>
      <c r="B31" s="5" t="s">
        <v>0</v>
      </c>
      <c r="C31" s="5" t="s">
        <v>1</v>
      </c>
      <c r="D31" s="5" t="s">
        <v>2</v>
      </c>
    </row>
    <row r="32" spans="1:4" x14ac:dyDescent="0.25">
      <c r="A32" s="5" t="s">
        <v>15</v>
      </c>
      <c r="B32" s="6">
        <v>30</v>
      </c>
      <c r="C32" s="6">
        <v>30</v>
      </c>
      <c r="D32" s="6">
        <v>31</v>
      </c>
    </row>
    <row r="33" spans="1:4" x14ac:dyDescent="0.25">
      <c r="A33" s="5" t="s">
        <v>16</v>
      </c>
      <c r="B33" s="6">
        <v>0.57999999999999996</v>
      </c>
      <c r="C33" s="6">
        <v>0.61</v>
      </c>
      <c r="D33" s="6">
        <v>0.67</v>
      </c>
    </row>
  </sheetData>
  <mergeCells count="9">
    <mergeCell ref="A26:D26"/>
    <mergeCell ref="A30:D30"/>
    <mergeCell ref="A14:D14"/>
    <mergeCell ref="A2:D2"/>
    <mergeCell ref="A1:D1"/>
    <mergeCell ref="A6:D6"/>
    <mergeCell ref="A10:D10"/>
    <mergeCell ref="A18:D18"/>
    <mergeCell ref="A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D9"/>
    </sheetView>
  </sheetViews>
  <sheetFormatPr baseColWidth="10" defaultRowHeight="15" x14ac:dyDescent="0.25"/>
  <sheetData>
    <row r="1" spans="1:4" x14ac:dyDescent="0.25">
      <c r="A1" s="25" t="s">
        <v>46</v>
      </c>
      <c r="B1" s="25"/>
      <c r="C1" s="25"/>
      <c r="D1" s="25"/>
    </row>
    <row r="2" spans="1:4" x14ac:dyDescent="0.25">
      <c r="A2" s="24" t="s">
        <v>47</v>
      </c>
      <c r="B2" s="24"/>
      <c r="C2" s="24"/>
      <c r="D2" s="24"/>
    </row>
    <row r="3" spans="1:4" x14ac:dyDescent="0.25">
      <c r="A3" s="5" t="s">
        <v>9</v>
      </c>
      <c r="B3" s="5" t="s">
        <v>0</v>
      </c>
      <c r="C3" s="5" t="s">
        <v>1</v>
      </c>
      <c r="D3" s="5" t="s">
        <v>2</v>
      </c>
    </row>
    <row r="4" spans="1:4" x14ac:dyDescent="0.25">
      <c r="A4" s="5" t="s">
        <v>15</v>
      </c>
      <c r="B4" s="6">
        <v>31</v>
      </c>
      <c r="C4" s="6">
        <v>30</v>
      </c>
      <c r="D4" s="6">
        <v>36</v>
      </c>
    </row>
    <row r="5" spans="1:4" x14ac:dyDescent="0.25">
      <c r="A5" s="5" t="s">
        <v>16</v>
      </c>
      <c r="B5" s="6">
        <v>0.45</v>
      </c>
      <c r="C5" s="6">
        <v>0.44</v>
      </c>
      <c r="D5" s="6">
        <v>0.42</v>
      </c>
    </row>
    <row r="6" spans="1:4" x14ac:dyDescent="0.25">
      <c r="A6" s="23" t="s">
        <v>54</v>
      </c>
      <c r="B6" s="23"/>
      <c r="C6" s="23"/>
      <c r="D6" s="23"/>
    </row>
    <row r="7" spans="1:4" x14ac:dyDescent="0.25">
      <c r="A7" s="5"/>
      <c r="B7" s="5" t="s">
        <v>0</v>
      </c>
      <c r="C7" s="5" t="s">
        <v>1</v>
      </c>
      <c r="D7" s="5" t="s">
        <v>2</v>
      </c>
    </row>
    <row r="8" spans="1:4" x14ac:dyDescent="0.25">
      <c r="A8" s="5" t="s">
        <v>15</v>
      </c>
      <c r="B8" s="6">
        <v>23</v>
      </c>
      <c r="C8" s="6">
        <v>22</v>
      </c>
      <c r="D8" s="6">
        <v>37</v>
      </c>
    </row>
    <row r="9" spans="1:4" x14ac:dyDescent="0.25">
      <c r="A9" s="5" t="s">
        <v>16</v>
      </c>
      <c r="B9" s="6">
        <v>0.47</v>
      </c>
      <c r="C9" s="6">
        <v>0.47</v>
      </c>
      <c r="D9" s="6">
        <v>0.48</v>
      </c>
    </row>
  </sheetData>
  <mergeCells count="3">
    <mergeCell ref="A1:D1"/>
    <mergeCell ref="A2:D2"/>
    <mergeCell ref="A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8" workbookViewId="0">
      <selection activeCell="G51" sqref="G51"/>
    </sheetView>
  </sheetViews>
  <sheetFormatPr baseColWidth="10" defaultRowHeight="15" x14ac:dyDescent="0.25"/>
  <cols>
    <col min="1" max="1" width="16.28515625" customWidth="1"/>
    <col min="5" max="5" width="15.85546875" customWidth="1"/>
  </cols>
  <sheetData>
    <row r="1" spans="1:5" x14ac:dyDescent="0.25">
      <c r="A1" s="40" t="s">
        <v>56</v>
      </c>
      <c r="B1" s="41"/>
      <c r="C1" s="41"/>
      <c r="D1" s="41"/>
      <c r="E1" s="42"/>
    </row>
    <row r="2" spans="1:5" x14ac:dyDescent="0.25">
      <c r="A2" s="5" t="s">
        <v>9</v>
      </c>
      <c r="B2" s="5" t="s">
        <v>0</v>
      </c>
      <c r="C2" s="5" t="s">
        <v>1</v>
      </c>
      <c r="D2" s="5" t="s">
        <v>2</v>
      </c>
      <c r="E2" s="17" t="s">
        <v>98</v>
      </c>
    </row>
    <row r="3" spans="1:5" x14ac:dyDescent="0.25">
      <c r="A3" s="17" t="s">
        <v>57</v>
      </c>
      <c r="B3" s="6">
        <v>1.65</v>
      </c>
      <c r="C3" s="6">
        <v>1.54</v>
      </c>
      <c r="D3" s="6">
        <v>1.62</v>
      </c>
      <c r="E3" s="16">
        <v>1.2</v>
      </c>
    </row>
    <row r="4" spans="1:5" x14ac:dyDescent="0.25">
      <c r="A4" s="17" t="s">
        <v>3</v>
      </c>
      <c r="B4" s="6">
        <v>0.41</v>
      </c>
      <c r="C4" s="6">
        <v>0.42</v>
      </c>
      <c r="D4" s="6">
        <v>0.4</v>
      </c>
      <c r="E4" s="16">
        <v>0.4</v>
      </c>
    </row>
    <row r="5" spans="1:5" x14ac:dyDescent="0.25">
      <c r="A5" s="17" t="s">
        <v>4</v>
      </c>
      <c r="B5" s="10">
        <v>0.8</v>
      </c>
      <c r="C5" s="10">
        <v>0.81</v>
      </c>
      <c r="D5" s="10">
        <v>0.85</v>
      </c>
      <c r="E5" s="16">
        <v>0.5</v>
      </c>
    </row>
    <row r="6" spans="1:5" x14ac:dyDescent="0.25">
      <c r="A6" s="17" t="s">
        <v>5</v>
      </c>
      <c r="B6" s="10">
        <v>0.55000000000000004</v>
      </c>
      <c r="C6" s="10">
        <v>0.55000000000000004</v>
      </c>
      <c r="D6" s="10">
        <v>0.5</v>
      </c>
      <c r="E6" s="16">
        <v>0.5</v>
      </c>
    </row>
    <row r="7" spans="1:5" x14ac:dyDescent="0.25">
      <c r="A7" s="17" t="s">
        <v>59</v>
      </c>
      <c r="B7" s="10">
        <v>10</v>
      </c>
      <c r="C7" s="10">
        <v>10</v>
      </c>
      <c r="D7" s="10">
        <v>4.9800000000000004</v>
      </c>
      <c r="E7" s="16">
        <v>10</v>
      </c>
    </row>
    <row r="8" spans="1:5" x14ac:dyDescent="0.25">
      <c r="A8" s="17" t="s">
        <v>58</v>
      </c>
      <c r="B8" s="10">
        <v>27</v>
      </c>
      <c r="C8" s="10">
        <v>25</v>
      </c>
      <c r="D8" s="10">
        <v>32</v>
      </c>
      <c r="E8" s="16"/>
    </row>
    <row r="9" spans="1:5" x14ac:dyDescent="0.25">
      <c r="A9" s="17" t="s">
        <v>6</v>
      </c>
      <c r="B9" s="10">
        <v>0.57999999999999996</v>
      </c>
      <c r="C9" s="10">
        <v>0.6</v>
      </c>
      <c r="D9" s="10">
        <v>0.67</v>
      </c>
      <c r="E9" s="16"/>
    </row>
    <row r="10" spans="1:5" x14ac:dyDescent="0.25">
      <c r="A10" s="17" t="s">
        <v>7</v>
      </c>
      <c r="B10" s="10">
        <v>13</v>
      </c>
      <c r="C10" s="10">
        <v>12</v>
      </c>
      <c r="D10" s="10">
        <v>22</v>
      </c>
      <c r="E10" s="16">
        <v>10</v>
      </c>
    </row>
    <row r="11" spans="1:5" x14ac:dyDescent="0.25">
      <c r="A11" s="17" t="s">
        <v>8</v>
      </c>
      <c r="B11" s="10">
        <v>0.72</v>
      </c>
      <c r="C11" s="10">
        <v>0.73</v>
      </c>
      <c r="D11" s="10">
        <v>0.75</v>
      </c>
      <c r="E11" s="16">
        <v>33</v>
      </c>
    </row>
    <row r="12" spans="1:5" x14ac:dyDescent="0.25">
      <c r="A12" s="17" t="s">
        <v>96</v>
      </c>
      <c r="B12" s="14">
        <v>0.44554191478680299</v>
      </c>
      <c r="C12" s="14">
        <v>0.49100537547933409</v>
      </c>
      <c r="D12" s="14">
        <v>0.30594410456835736</v>
      </c>
      <c r="E12" s="16">
        <v>0.8</v>
      </c>
    </row>
    <row r="13" spans="1:5" x14ac:dyDescent="0.25">
      <c r="A13" s="43" t="s">
        <v>94</v>
      </c>
      <c r="B13" s="44"/>
      <c r="C13" s="44"/>
      <c r="D13" s="44"/>
      <c r="E13" s="45"/>
    </row>
    <row r="14" spans="1:5" x14ac:dyDescent="0.25">
      <c r="A14" s="19" t="s">
        <v>9</v>
      </c>
      <c r="B14" s="19" t="s">
        <v>0</v>
      </c>
      <c r="C14" s="19" t="s">
        <v>1</v>
      </c>
      <c r="D14" s="19" t="s">
        <v>2</v>
      </c>
      <c r="E14" s="17" t="s">
        <v>98</v>
      </c>
    </row>
    <row r="15" spans="1:5" x14ac:dyDescent="0.25">
      <c r="A15" s="19" t="s">
        <v>57</v>
      </c>
      <c r="B15" s="20">
        <v>1.57</v>
      </c>
      <c r="C15" s="20">
        <v>1.6</v>
      </c>
      <c r="D15" s="20">
        <v>1.5</v>
      </c>
      <c r="E15" s="16">
        <v>1.2</v>
      </c>
    </row>
    <row r="16" spans="1:5" x14ac:dyDescent="0.25">
      <c r="A16" s="19" t="s">
        <v>3</v>
      </c>
      <c r="B16" s="20">
        <v>0.4</v>
      </c>
      <c r="C16" s="20">
        <v>0.4</v>
      </c>
      <c r="D16" s="20">
        <v>0.51</v>
      </c>
      <c r="E16" s="16">
        <v>0.4</v>
      </c>
    </row>
    <row r="17" spans="1:5" x14ac:dyDescent="0.25">
      <c r="A17" s="19" t="s">
        <v>4</v>
      </c>
      <c r="B17" s="20">
        <v>0.86</v>
      </c>
      <c r="C17" s="20">
        <v>0.87</v>
      </c>
      <c r="D17" s="20">
        <v>0.86</v>
      </c>
      <c r="E17" s="16">
        <v>0.5</v>
      </c>
    </row>
    <row r="18" spans="1:5" x14ac:dyDescent="0.25">
      <c r="A18" s="19" t="s">
        <v>5</v>
      </c>
      <c r="B18" s="20">
        <v>0.76</v>
      </c>
      <c r="C18" s="20">
        <v>0.86</v>
      </c>
      <c r="D18" s="20">
        <v>0.88</v>
      </c>
      <c r="E18" s="16">
        <v>0.5</v>
      </c>
    </row>
    <row r="19" spans="1:5" x14ac:dyDescent="0.25">
      <c r="A19" s="19" t="s">
        <v>59</v>
      </c>
      <c r="B19" s="20">
        <v>8.26</v>
      </c>
      <c r="C19" s="20">
        <v>8.8000000000000007</v>
      </c>
      <c r="D19" s="20">
        <v>6.24</v>
      </c>
      <c r="E19" s="16">
        <v>10</v>
      </c>
    </row>
    <row r="20" spans="1:5" x14ac:dyDescent="0.25">
      <c r="A20" s="19" t="s">
        <v>58</v>
      </c>
      <c r="B20" s="20">
        <v>27</v>
      </c>
      <c r="C20" s="20">
        <v>28</v>
      </c>
      <c r="D20" s="20">
        <v>29</v>
      </c>
      <c r="E20" s="16"/>
    </row>
    <row r="21" spans="1:5" x14ac:dyDescent="0.25">
      <c r="A21" s="19" t="s">
        <v>6</v>
      </c>
      <c r="B21" s="20">
        <v>0.47</v>
      </c>
      <c r="C21" s="20">
        <v>0.46</v>
      </c>
      <c r="D21" s="20">
        <v>0.56999999999999995</v>
      </c>
      <c r="E21" s="16"/>
    </row>
    <row r="22" spans="1:5" x14ac:dyDescent="0.25">
      <c r="A22" s="19" t="s">
        <v>7</v>
      </c>
      <c r="B22" s="20">
        <v>12</v>
      </c>
      <c r="C22" s="20">
        <v>10</v>
      </c>
      <c r="D22" s="20">
        <v>13</v>
      </c>
      <c r="E22" s="16">
        <v>10</v>
      </c>
    </row>
    <row r="23" spans="1:5" x14ac:dyDescent="0.25">
      <c r="A23" s="19" t="s">
        <v>8</v>
      </c>
      <c r="B23" s="20">
        <v>0.73</v>
      </c>
      <c r="C23" s="20">
        <v>0.76</v>
      </c>
      <c r="D23" s="20">
        <v>0.6</v>
      </c>
      <c r="E23" s="16">
        <v>33</v>
      </c>
    </row>
    <row r="24" spans="1:5" x14ac:dyDescent="0.25">
      <c r="A24" s="19" t="s">
        <v>96</v>
      </c>
      <c r="B24" s="21">
        <v>0.3625878680088897</v>
      </c>
      <c r="C24" s="21">
        <v>0.42474424002751027</v>
      </c>
      <c r="D24" s="21">
        <v>0.30545048143053644</v>
      </c>
      <c r="E24" s="16">
        <v>0.8</v>
      </c>
    </row>
    <row r="25" spans="1:5" x14ac:dyDescent="0.25">
      <c r="A25" s="43" t="s">
        <v>95</v>
      </c>
      <c r="B25" s="44"/>
      <c r="C25" s="44"/>
      <c r="D25" s="44"/>
      <c r="E25" s="45"/>
    </row>
    <row r="26" spans="1:5" x14ac:dyDescent="0.25">
      <c r="A26" s="19" t="s">
        <v>9</v>
      </c>
      <c r="B26" s="19" t="s">
        <v>0</v>
      </c>
      <c r="C26" s="19" t="s">
        <v>1</v>
      </c>
      <c r="D26" s="19" t="s">
        <v>2</v>
      </c>
      <c r="E26" s="17" t="s">
        <v>98</v>
      </c>
    </row>
    <row r="27" spans="1:5" x14ac:dyDescent="0.25">
      <c r="A27" s="19" t="s">
        <v>57</v>
      </c>
      <c r="B27" s="20">
        <v>1.57</v>
      </c>
      <c r="C27" s="20">
        <v>1.55</v>
      </c>
      <c r="D27" s="20">
        <v>1.6</v>
      </c>
      <c r="E27" s="16">
        <v>1.2</v>
      </c>
    </row>
    <row r="28" spans="1:5" x14ac:dyDescent="0.25">
      <c r="A28" s="19" t="s">
        <v>3</v>
      </c>
      <c r="B28" s="20">
        <v>0.4</v>
      </c>
      <c r="C28" s="20">
        <v>0.41</v>
      </c>
      <c r="D28" s="20">
        <v>0.51</v>
      </c>
      <c r="E28" s="16">
        <v>0.4</v>
      </c>
    </row>
    <row r="29" spans="1:5" x14ac:dyDescent="0.25">
      <c r="A29" s="19" t="s">
        <v>4</v>
      </c>
      <c r="B29" s="20">
        <v>0.86</v>
      </c>
      <c r="C29" s="20">
        <v>0.78</v>
      </c>
      <c r="D29" s="20">
        <v>0.69</v>
      </c>
      <c r="E29" s="16">
        <v>0.5</v>
      </c>
    </row>
    <row r="30" spans="1:5" x14ac:dyDescent="0.25">
      <c r="A30" s="19" t="s">
        <v>5</v>
      </c>
      <c r="B30" s="20">
        <v>0.76</v>
      </c>
      <c r="C30" s="20">
        <v>0.95</v>
      </c>
      <c r="D30" s="20">
        <v>0.91</v>
      </c>
      <c r="E30" s="16">
        <v>0.5</v>
      </c>
    </row>
    <row r="31" spans="1:5" x14ac:dyDescent="0.25">
      <c r="A31" s="19" t="s">
        <v>59</v>
      </c>
      <c r="B31" s="20">
        <v>8.26</v>
      </c>
      <c r="C31" s="20">
        <v>9.33</v>
      </c>
      <c r="D31" s="20">
        <v>6.85</v>
      </c>
      <c r="E31" s="16">
        <v>10</v>
      </c>
    </row>
    <row r="32" spans="1:5" x14ac:dyDescent="0.25">
      <c r="A32" s="19" t="s">
        <v>58</v>
      </c>
      <c r="B32" s="20">
        <v>27</v>
      </c>
      <c r="C32" s="20">
        <v>26</v>
      </c>
      <c r="D32" s="20">
        <v>29</v>
      </c>
      <c r="E32" s="16"/>
    </row>
    <row r="33" spans="1:5" x14ac:dyDescent="0.25">
      <c r="A33" s="19" t="s">
        <v>6</v>
      </c>
      <c r="B33" s="20">
        <v>0.47</v>
      </c>
      <c r="C33" s="20">
        <v>0.44</v>
      </c>
      <c r="D33" s="20">
        <v>0.56999999999999995</v>
      </c>
      <c r="E33" s="16"/>
    </row>
    <row r="34" spans="1:5" x14ac:dyDescent="0.25">
      <c r="A34" s="19" t="s">
        <v>7</v>
      </c>
      <c r="B34" s="20">
        <v>12</v>
      </c>
      <c r="C34" s="20">
        <v>10</v>
      </c>
      <c r="D34" s="20">
        <v>14</v>
      </c>
      <c r="E34" s="16">
        <v>10</v>
      </c>
    </row>
    <row r="35" spans="1:5" x14ac:dyDescent="0.25">
      <c r="A35" s="19" t="s">
        <v>8</v>
      </c>
      <c r="B35" s="20">
        <v>0.73</v>
      </c>
      <c r="C35" s="20">
        <v>0.69</v>
      </c>
      <c r="D35" s="20">
        <v>0.5</v>
      </c>
      <c r="E35" s="16">
        <v>33</v>
      </c>
    </row>
    <row r="36" spans="1:5" x14ac:dyDescent="0.25">
      <c r="A36" s="19" t="s">
        <v>96</v>
      </c>
      <c r="B36" s="21">
        <v>0.55005247686872671</v>
      </c>
      <c r="C36" s="21">
        <v>0.557149928183162</v>
      </c>
      <c r="D36" s="21">
        <v>0.46538731109424863</v>
      </c>
      <c r="E36" s="16">
        <v>0.8</v>
      </c>
    </row>
    <row r="39" spans="1:5" x14ac:dyDescent="0.25">
      <c r="A39" s="40" t="s">
        <v>60</v>
      </c>
      <c r="B39" s="41"/>
      <c r="C39" s="41"/>
      <c r="D39" s="41"/>
      <c r="E39" s="42"/>
    </row>
    <row r="40" spans="1:5" x14ac:dyDescent="0.25">
      <c r="A40" s="5" t="s">
        <v>9</v>
      </c>
      <c r="B40" s="5" t="s">
        <v>0</v>
      </c>
      <c r="C40" s="5" t="s">
        <v>1</v>
      </c>
      <c r="D40" s="5" t="s">
        <v>2</v>
      </c>
      <c r="E40" s="17" t="s">
        <v>98</v>
      </c>
    </row>
    <row r="41" spans="1:5" x14ac:dyDescent="0.25">
      <c r="A41" s="17" t="s">
        <v>57</v>
      </c>
      <c r="B41" s="6">
        <v>1.01</v>
      </c>
      <c r="C41" s="6">
        <v>0.95</v>
      </c>
      <c r="D41" s="6">
        <v>1.04</v>
      </c>
      <c r="E41" s="16">
        <v>0.8</v>
      </c>
    </row>
    <row r="42" spans="1:5" x14ac:dyDescent="0.25">
      <c r="A42" s="17" t="s">
        <v>3</v>
      </c>
      <c r="B42" s="6">
        <v>0.48</v>
      </c>
      <c r="C42" s="6">
        <v>0.48</v>
      </c>
      <c r="D42" s="6">
        <v>0.6</v>
      </c>
      <c r="E42" s="16">
        <v>0.4</v>
      </c>
    </row>
    <row r="43" spans="1:5" x14ac:dyDescent="0.25">
      <c r="A43" s="17" t="s">
        <v>4</v>
      </c>
      <c r="B43" s="10">
        <v>0.85</v>
      </c>
      <c r="C43" s="10">
        <v>0.85</v>
      </c>
      <c r="D43" s="10">
        <v>7.21</v>
      </c>
      <c r="E43" s="6" t="s">
        <v>99</v>
      </c>
    </row>
    <row r="44" spans="1:5" x14ac:dyDescent="0.25">
      <c r="A44" s="17" t="s">
        <v>5</v>
      </c>
      <c r="B44" s="10">
        <v>0.84</v>
      </c>
      <c r="C44" s="10">
        <v>0.84</v>
      </c>
      <c r="D44" s="10">
        <v>0.96</v>
      </c>
      <c r="E44" s="6" t="s">
        <v>99</v>
      </c>
    </row>
    <row r="45" spans="1:5" x14ac:dyDescent="0.25">
      <c r="A45" s="17" t="s">
        <v>59</v>
      </c>
      <c r="B45" s="10">
        <v>7.86</v>
      </c>
      <c r="C45" s="10">
        <v>7.75</v>
      </c>
      <c r="D45" s="10">
        <v>7.21</v>
      </c>
      <c r="E45" s="16">
        <v>15</v>
      </c>
    </row>
    <row r="46" spans="1:5" x14ac:dyDescent="0.25">
      <c r="A46" s="17" t="s">
        <v>58</v>
      </c>
      <c r="B46" s="10">
        <v>16</v>
      </c>
      <c r="C46" s="10">
        <v>15</v>
      </c>
      <c r="D46" s="10">
        <v>20</v>
      </c>
      <c r="E46" s="16">
        <v>12</v>
      </c>
    </row>
    <row r="47" spans="1:5" x14ac:dyDescent="0.25">
      <c r="A47" s="17" t="s">
        <v>6</v>
      </c>
      <c r="B47" s="10">
        <v>0.52</v>
      </c>
      <c r="C47" s="10">
        <v>0.52</v>
      </c>
      <c r="D47" s="10">
        <v>0.53</v>
      </c>
      <c r="E47" s="16">
        <v>25</v>
      </c>
    </row>
    <row r="48" spans="1:5" x14ac:dyDescent="0.25">
      <c r="A48" s="17" t="s">
        <v>7</v>
      </c>
      <c r="B48" s="10">
        <v>8</v>
      </c>
      <c r="C48" s="10">
        <v>8</v>
      </c>
      <c r="D48" s="10">
        <v>14</v>
      </c>
      <c r="E48" s="16">
        <v>6</v>
      </c>
    </row>
    <row r="49" spans="1:5" x14ac:dyDescent="0.25">
      <c r="A49" s="17" t="s">
        <v>8</v>
      </c>
      <c r="B49" s="10">
        <v>0.73</v>
      </c>
      <c r="C49" s="10">
        <v>0.73</v>
      </c>
      <c r="D49" s="10">
        <v>0.65</v>
      </c>
      <c r="E49" s="16">
        <v>33</v>
      </c>
    </row>
    <row r="50" spans="1:5" x14ac:dyDescent="0.25">
      <c r="A50" s="17" t="s">
        <v>97</v>
      </c>
      <c r="B50" s="15">
        <v>0.70416666666666705</v>
      </c>
      <c r="C50" s="15">
        <v>0.70416666666666672</v>
      </c>
      <c r="D50" s="15">
        <v>0.76458333333333328</v>
      </c>
      <c r="E50" s="16">
        <v>0.93</v>
      </c>
    </row>
    <row r="51" spans="1:5" x14ac:dyDescent="0.25">
      <c r="A51" s="18"/>
      <c r="B51" s="16"/>
      <c r="C51" s="16"/>
      <c r="D51" s="16"/>
      <c r="E51" s="16"/>
    </row>
  </sheetData>
  <mergeCells count="4">
    <mergeCell ref="A1:E1"/>
    <mergeCell ref="A13:E13"/>
    <mergeCell ref="A25:E25"/>
    <mergeCell ref="A39:E39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G1" workbookViewId="0">
      <selection activeCell="N63" sqref="N63"/>
    </sheetView>
  </sheetViews>
  <sheetFormatPr baseColWidth="10" defaultRowHeight="15" x14ac:dyDescent="0.25"/>
  <cols>
    <col min="2" max="2" width="18.28515625" customWidth="1"/>
    <col min="4" max="4" width="15.7109375" customWidth="1"/>
    <col min="6" max="6" width="17.140625" customWidth="1"/>
    <col min="10" max="10" width="19.140625" customWidth="1"/>
    <col min="12" max="12" width="13.42578125" customWidth="1"/>
    <col min="13" max="13" width="9.7109375" customWidth="1"/>
    <col min="14" max="14" width="17.5703125" customWidth="1"/>
  </cols>
  <sheetData>
    <row r="1" spans="1:14" x14ac:dyDescent="0.25">
      <c r="A1" s="25" t="s">
        <v>11</v>
      </c>
      <c r="B1" s="25"/>
      <c r="C1" s="25"/>
      <c r="D1" s="1"/>
      <c r="E1" s="1"/>
      <c r="F1" s="1"/>
    </row>
    <row r="2" spans="1:14" x14ac:dyDescent="0.25">
      <c r="A2" s="1"/>
      <c r="B2" s="1"/>
      <c r="C2" s="1"/>
      <c r="D2" s="1"/>
      <c r="E2" s="1"/>
      <c r="F2" s="1"/>
    </row>
    <row r="3" spans="1:14" x14ac:dyDescent="0.25">
      <c r="A3" s="26" t="s">
        <v>13</v>
      </c>
      <c r="B3" s="26"/>
      <c r="C3" s="26"/>
      <c r="D3" s="26"/>
      <c r="E3" s="26"/>
      <c r="F3" s="26"/>
      <c r="I3" s="27" t="s">
        <v>62</v>
      </c>
      <c r="J3" s="27"/>
      <c r="K3" s="27"/>
      <c r="L3" s="27"/>
      <c r="M3" s="27"/>
      <c r="N3" s="27"/>
    </row>
    <row r="4" spans="1:14" x14ac:dyDescent="0.25">
      <c r="A4" s="1" t="s">
        <v>2</v>
      </c>
      <c r="B4" s="1"/>
      <c r="C4" s="1" t="s">
        <v>12</v>
      </c>
      <c r="D4" s="1"/>
      <c r="E4" s="1" t="s">
        <v>0</v>
      </c>
      <c r="F4" s="1"/>
      <c r="I4" s="8" t="s">
        <v>2</v>
      </c>
      <c r="J4" s="8"/>
      <c r="K4" s="8" t="s">
        <v>12</v>
      </c>
      <c r="L4" s="8"/>
      <c r="M4" s="8" t="s">
        <v>0</v>
      </c>
      <c r="N4" s="8"/>
    </row>
    <row r="5" spans="1:14" x14ac:dyDescent="0.25">
      <c r="A5" s="1">
        <v>6</v>
      </c>
      <c r="B5" s="1" t="s">
        <v>14</v>
      </c>
      <c r="C5" s="1">
        <v>5</v>
      </c>
      <c r="D5" s="1" t="s">
        <v>17</v>
      </c>
      <c r="E5" s="1">
        <v>5</v>
      </c>
      <c r="F5" s="1" t="s">
        <v>17</v>
      </c>
      <c r="I5">
        <f>A5+A9+A51</f>
        <v>45</v>
      </c>
      <c r="J5" t="s">
        <v>39</v>
      </c>
      <c r="K5">
        <f>C5+C9</f>
        <v>7</v>
      </c>
      <c r="L5" t="s">
        <v>52</v>
      </c>
      <c r="M5">
        <f>E5+E9</f>
        <v>7</v>
      </c>
      <c r="N5" t="s">
        <v>52</v>
      </c>
    </row>
    <row r="6" spans="1:14" x14ac:dyDescent="0.25">
      <c r="A6" s="1"/>
      <c r="B6" s="1"/>
      <c r="C6" s="1">
        <v>1</v>
      </c>
      <c r="D6" s="1" t="s">
        <v>18</v>
      </c>
      <c r="E6" s="1">
        <v>1</v>
      </c>
      <c r="F6" s="1" t="s">
        <v>18</v>
      </c>
      <c r="I6">
        <f>A10</f>
        <v>4</v>
      </c>
      <c r="J6" t="s">
        <v>51</v>
      </c>
      <c r="K6">
        <f>C10+C6+C51</f>
        <v>38</v>
      </c>
      <c r="L6" t="s">
        <v>18</v>
      </c>
      <c r="M6">
        <f>E6+E10+E51</f>
        <v>37</v>
      </c>
      <c r="N6" t="s">
        <v>18</v>
      </c>
    </row>
    <row r="7" spans="1:14" x14ac:dyDescent="0.25">
      <c r="A7" s="26" t="s">
        <v>20</v>
      </c>
      <c r="B7" s="26"/>
      <c r="C7" s="26"/>
      <c r="D7" s="26"/>
      <c r="E7" s="26"/>
      <c r="F7" s="26"/>
      <c r="K7">
        <f>C11</f>
        <v>4</v>
      </c>
      <c r="L7" t="s">
        <v>22</v>
      </c>
      <c r="M7">
        <f>E11</f>
        <v>4</v>
      </c>
      <c r="N7" t="s">
        <v>22</v>
      </c>
    </row>
    <row r="8" spans="1:14" x14ac:dyDescent="0.25">
      <c r="A8" s="1" t="s">
        <v>2</v>
      </c>
      <c r="B8" s="1"/>
      <c r="C8" s="1" t="s">
        <v>12</v>
      </c>
      <c r="D8" s="1"/>
      <c r="E8" s="1" t="s">
        <v>0</v>
      </c>
      <c r="F8" s="1"/>
      <c r="I8" s="28" t="s">
        <v>63</v>
      </c>
      <c r="J8" s="28"/>
      <c r="K8" s="28"/>
      <c r="L8" s="28"/>
      <c r="M8" s="28"/>
      <c r="N8" s="28"/>
    </row>
    <row r="9" spans="1:14" x14ac:dyDescent="0.25">
      <c r="A9" s="1">
        <v>3</v>
      </c>
      <c r="B9" s="1" t="s">
        <v>14</v>
      </c>
      <c r="C9" s="1">
        <v>2</v>
      </c>
      <c r="D9" s="1" t="s">
        <v>17</v>
      </c>
      <c r="E9" s="1">
        <v>2</v>
      </c>
      <c r="F9" s="1" t="s">
        <v>17</v>
      </c>
      <c r="I9" s="8" t="s">
        <v>2</v>
      </c>
      <c r="J9" s="8"/>
      <c r="K9" s="8" t="s">
        <v>12</v>
      </c>
      <c r="L9" s="8"/>
      <c r="M9" s="8" t="s">
        <v>0</v>
      </c>
      <c r="N9" s="8"/>
    </row>
    <row r="10" spans="1:14" x14ac:dyDescent="0.25">
      <c r="A10" s="1">
        <v>4</v>
      </c>
      <c r="B10" s="1" t="s">
        <v>21</v>
      </c>
      <c r="C10" s="1">
        <v>1</v>
      </c>
      <c r="D10" s="1" t="s">
        <v>18</v>
      </c>
      <c r="E10" s="1">
        <v>1</v>
      </c>
      <c r="F10" s="1" t="s">
        <v>18</v>
      </c>
      <c r="I10">
        <f>A28+(28-6)+34</f>
        <v>60</v>
      </c>
      <c r="J10" t="s">
        <v>65</v>
      </c>
      <c r="K10">
        <f>0+C29</f>
        <v>2</v>
      </c>
      <c r="L10" t="s">
        <v>52</v>
      </c>
      <c r="M10">
        <f>E29+E36+E55</f>
        <v>27</v>
      </c>
      <c r="N10" t="s">
        <v>52</v>
      </c>
    </row>
    <row r="11" spans="1:14" x14ac:dyDescent="0.25">
      <c r="A11" s="1"/>
      <c r="B11" s="1"/>
      <c r="C11" s="1">
        <v>4</v>
      </c>
      <c r="D11" s="1" t="s">
        <v>22</v>
      </c>
      <c r="E11" s="1">
        <v>4</v>
      </c>
      <c r="F11" s="1" t="s">
        <v>23</v>
      </c>
      <c r="I11">
        <v>4</v>
      </c>
      <c r="J11" t="s">
        <v>39</v>
      </c>
      <c r="K11">
        <f>C55+C28+(C35-6)</f>
        <v>61</v>
      </c>
      <c r="L11" t="s">
        <v>18</v>
      </c>
      <c r="M11">
        <f>E28+E35+E56</f>
        <v>42</v>
      </c>
      <c r="N11" t="s">
        <v>18</v>
      </c>
    </row>
    <row r="12" spans="1:14" x14ac:dyDescent="0.25">
      <c r="A12" s="26" t="s">
        <v>25</v>
      </c>
      <c r="B12" s="26"/>
      <c r="C12" s="26"/>
      <c r="D12" s="26"/>
      <c r="E12" s="26"/>
      <c r="F12" s="26"/>
      <c r="K12">
        <v>4</v>
      </c>
      <c r="L12" t="s">
        <v>71</v>
      </c>
      <c r="M12">
        <v>4</v>
      </c>
      <c r="N12" t="s">
        <v>71</v>
      </c>
    </row>
    <row r="13" spans="1:14" x14ac:dyDescent="0.25">
      <c r="A13" s="1" t="s">
        <v>2</v>
      </c>
      <c r="B13" s="1"/>
      <c r="C13" s="1" t="s">
        <v>12</v>
      </c>
      <c r="D13" s="1"/>
      <c r="E13" s="1" t="s">
        <v>0</v>
      </c>
      <c r="F13" s="1"/>
      <c r="I13" s="29" t="s">
        <v>73</v>
      </c>
      <c r="J13" s="29"/>
      <c r="K13" s="29"/>
      <c r="L13" s="29"/>
      <c r="M13" s="29"/>
      <c r="N13" s="29"/>
    </row>
    <row r="14" spans="1:14" x14ac:dyDescent="0.25">
      <c r="A14">
        <v>20</v>
      </c>
      <c r="B14" t="s">
        <v>14</v>
      </c>
      <c r="C14" s="1">
        <v>29</v>
      </c>
      <c r="D14" s="1" t="s">
        <v>18</v>
      </c>
      <c r="E14" s="1">
        <v>29</v>
      </c>
      <c r="F14" s="1" t="s">
        <v>18</v>
      </c>
      <c r="I14" s="11" t="s">
        <v>2</v>
      </c>
      <c r="J14" s="11"/>
      <c r="K14" s="11" t="s">
        <v>12</v>
      </c>
      <c r="L14" s="11"/>
      <c r="M14" s="11" t="s">
        <v>0</v>
      </c>
      <c r="N14" s="11"/>
    </row>
    <row r="15" spans="1:14" x14ac:dyDescent="0.25">
      <c r="A15">
        <v>9</v>
      </c>
      <c r="B15" t="s">
        <v>26</v>
      </c>
      <c r="C15" s="1">
        <v>29</v>
      </c>
      <c r="D15" s="1" t="s">
        <v>22</v>
      </c>
      <c r="E15" s="1">
        <v>33</v>
      </c>
      <c r="F15" s="1" t="s">
        <v>23</v>
      </c>
      <c r="I15">
        <f>20+2</f>
        <v>22</v>
      </c>
      <c r="J15" t="s">
        <v>14</v>
      </c>
      <c r="K15" s="11">
        <f>29+2</f>
        <v>31</v>
      </c>
      <c r="L15" s="11" t="s">
        <v>18</v>
      </c>
      <c r="M15" s="11">
        <f>29+2</f>
        <v>31</v>
      </c>
      <c r="N15" s="11" t="s">
        <v>18</v>
      </c>
    </row>
    <row r="16" spans="1:14" x14ac:dyDescent="0.25">
      <c r="A16">
        <v>15</v>
      </c>
      <c r="B16" t="s">
        <v>27</v>
      </c>
      <c r="C16" s="1">
        <v>4</v>
      </c>
      <c r="D16" s="11" t="s">
        <v>53</v>
      </c>
      <c r="I16">
        <v>9</v>
      </c>
      <c r="J16" t="s">
        <v>26</v>
      </c>
      <c r="K16" s="11">
        <v>29</v>
      </c>
      <c r="L16" s="11" t="s">
        <v>22</v>
      </c>
      <c r="M16" s="11">
        <v>33</v>
      </c>
      <c r="N16" s="11" t="s">
        <v>72</v>
      </c>
    </row>
    <row r="17" spans="1:14" x14ac:dyDescent="0.25">
      <c r="A17">
        <v>18</v>
      </c>
      <c r="B17" t="s">
        <v>28</v>
      </c>
      <c r="I17">
        <v>15</v>
      </c>
      <c r="J17" t="s">
        <v>27</v>
      </c>
      <c r="K17" s="11">
        <v>4</v>
      </c>
      <c r="L17" s="11" t="s">
        <v>53</v>
      </c>
    </row>
    <row r="18" spans="1:14" x14ac:dyDescent="0.25">
      <c r="A18" s="26" t="s">
        <v>30</v>
      </c>
      <c r="B18" s="26"/>
      <c r="C18" s="26"/>
      <c r="D18" s="26"/>
      <c r="E18" s="26"/>
      <c r="F18" s="26"/>
      <c r="I18">
        <v>18</v>
      </c>
      <c r="J18" t="s">
        <v>28</v>
      </c>
    </row>
    <row r="19" spans="1:14" x14ac:dyDescent="0.25">
      <c r="A19" s="1" t="s">
        <v>2</v>
      </c>
      <c r="B19" s="1"/>
      <c r="C19" s="1" t="s">
        <v>12</v>
      </c>
      <c r="D19" s="1"/>
      <c r="E19" s="1" t="s">
        <v>0</v>
      </c>
      <c r="F19" s="1"/>
      <c r="I19" s="30" t="s">
        <v>74</v>
      </c>
      <c r="J19" s="30"/>
      <c r="K19" s="30"/>
      <c r="L19" s="30"/>
      <c r="M19" s="30"/>
      <c r="N19" s="30"/>
    </row>
    <row r="20" spans="1:14" x14ac:dyDescent="0.25">
      <c r="A20" s="7">
        <v>6</v>
      </c>
      <c r="B20" s="7" t="s">
        <v>14</v>
      </c>
      <c r="C20" s="1">
        <v>6</v>
      </c>
      <c r="D20" s="11" t="s">
        <v>68</v>
      </c>
      <c r="E20" s="1">
        <v>6</v>
      </c>
      <c r="F20" s="11" t="s">
        <v>68</v>
      </c>
      <c r="I20" s="11" t="s">
        <v>2</v>
      </c>
      <c r="J20" s="11"/>
      <c r="K20" s="11" t="s">
        <v>12</v>
      </c>
      <c r="L20" s="11"/>
      <c r="M20" s="11" t="s">
        <v>0</v>
      </c>
      <c r="N20" s="11"/>
    </row>
    <row r="21" spans="1:14" x14ac:dyDescent="0.25">
      <c r="A21">
        <f>39+8</f>
        <v>47</v>
      </c>
      <c r="B21" t="s">
        <v>31</v>
      </c>
      <c r="C21" s="1">
        <v>47</v>
      </c>
      <c r="D21" s="1" t="s">
        <v>22</v>
      </c>
      <c r="E21" s="1">
        <v>47</v>
      </c>
      <c r="F21" s="1" t="s">
        <v>32</v>
      </c>
      <c r="I21" s="13">
        <f>6+4</f>
        <v>10</v>
      </c>
      <c r="J21" s="12" t="s">
        <v>14</v>
      </c>
      <c r="K21" s="11">
        <v>10</v>
      </c>
      <c r="L21" s="11" t="s">
        <v>68</v>
      </c>
      <c r="M21" s="11">
        <v>10</v>
      </c>
      <c r="N21" s="11" t="s">
        <v>68</v>
      </c>
    </row>
    <row r="22" spans="1:14" x14ac:dyDescent="0.25">
      <c r="A22" s="26" t="s">
        <v>34</v>
      </c>
      <c r="B22" s="26"/>
      <c r="C22" s="26"/>
      <c r="D22" s="26"/>
      <c r="E22" s="26"/>
      <c r="F22" s="26"/>
      <c r="I22">
        <f>39+8</f>
        <v>47</v>
      </c>
      <c r="J22" t="s">
        <v>31</v>
      </c>
      <c r="K22" s="11">
        <v>47</v>
      </c>
      <c r="L22" s="11" t="s">
        <v>22</v>
      </c>
      <c r="M22" s="11">
        <v>47</v>
      </c>
      <c r="N22" s="11" t="s">
        <v>75</v>
      </c>
    </row>
    <row r="23" spans="1:14" x14ac:dyDescent="0.25">
      <c r="A23" s="2" t="s">
        <v>2</v>
      </c>
      <c r="B23" s="2"/>
      <c r="C23" s="2" t="s">
        <v>12</v>
      </c>
      <c r="D23" s="2"/>
      <c r="E23" s="2" t="s">
        <v>0</v>
      </c>
      <c r="F23" s="2"/>
      <c r="I23" s="31" t="s">
        <v>76</v>
      </c>
      <c r="J23" s="32"/>
      <c r="K23" s="32"/>
      <c r="L23" s="32"/>
      <c r="M23" s="32"/>
      <c r="N23" s="32"/>
    </row>
    <row r="24" spans="1:14" x14ac:dyDescent="0.25">
      <c r="A24">
        <v>19</v>
      </c>
      <c r="B24" t="s">
        <v>38</v>
      </c>
      <c r="C24">
        <v>19</v>
      </c>
      <c r="D24" t="s">
        <v>37</v>
      </c>
      <c r="E24">
        <v>19</v>
      </c>
      <c r="F24" t="s">
        <v>36</v>
      </c>
      <c r="I24" s="11" t="s">
        <v>2</v>
      </c>
      <c r="J24" s="11"/>
      <c r="K24" s="11" t="s">
        <v>12</v>
      </c>
      <c r="L24" s="11"/>
      <c r="M24" s="11" t="s">
        <v>0</v>
      </c>
      <c r="N24" s="11"/>
    </row>
    <row r="25" spans="1:14" x14ac:dyDescent="0.25">
      <c r="A25">
        <v>7</v>
      </c>
      <c r="B25" t="s">
        <v>39</v>
      </c>
      <c r="C25">
        <v>7</v>
      </c>
      <c r="D25" t="s">
        <v>17</v>
      </c>
      <c r="E25">
        <v>7</v>
      </c>
      <c r="F25" t="s">
        <v>17</v>
      </c>
      <c r="I25">
        <v>19</v>
      </c>
      <c r="J25" t="s">
        <v>38</v>
      </c>
      <c r="K25">
        <v>19</v>
      </c>
      <c r="L25" t="s">
        <v>37</v>
      </c>
      <c r="M25">
        <v>19</v>
      </c>
      <c r="N25" t="s">
        <v>36</v>
      </c>
    </row>
    <row r="26" spans="1:14" x14ac:dyDescent="0.25">
      <c r="A26" s="26" t="s">
        <v>64</v>
      </c>
      <c r="B26" s="26"/>
      <c r="C26" s="26"/>
      <c r="D26" s="26"/>
      <c r="E26" s="26"/>
      <c r="F26" s="26"/>
      <c r="I26">
        <f>7+7</f>
        <v>14</v>
      </c>
      <c r="J26" t="s">
        <v>39</v>
      </c>
      <c r="K26">
        <f>7+7</f>
        <v>14</v>
      </c>
      <c r="L26" t="s">
        <v>17</v>
      </c>
      <c r="M26">
        <f>7+7</f>
        <v>14</v>
      </c>
      <c r="N26" t="s">
        <v>17</v>
      </c>
    </row>
    <row r="27" spans="1:14" x14ac:dyDescent="0.25">
      <c r="A27" s="2" t="s">
        <v>2</v>
      </c>
      <c r="B27" s="2"/>
      <c r="C27" s="2" t="s">
        <v>12</v>
      </c>
      <c r="D27" s="2"/>
      <c r="E27" s="2" t="s">
        <v>0</v>
      </c>
      <c r="F27" s="2"/>
      <c r="I27" s="33" t="s">
        <v>77</v>
      </c>
      <c r="J27" s="34"/>
      <c r="K27" s="34"/>
      <c r="L27" s="34"/>
      <c r="M27" s="34"/>
      <c r="N27" s="34"/>
    </row>
    <row r="28" spans="1:14" x14ac:dyDescent="0.25">
      <c r="A28">
        <v>4</v>
      </c>
      <c r="B28" t="s">
        <v>39</v>
      </c>
      <c r="C28">
        <v>4</v>
      </c>
      <c r="D28" t="s">
        <v>18</v>
      </c>
      <c r="E28">
        <v>4</v>
      </c>
      <c r="F28" t="s">
        <v>18</v>
      </c>
      <c r="I28" s="11" t="s">
        <v>2</v>
      </c>
      <c r="J28" s="11"/>
      <c r="K28" s="11" t="s">
        <v>12</v>
      </c>
      <c r="L28" s="11"/>
      <c r="M28" s="11" t="s">
        <v>0</v>
      </c>
      <c r="N28" s="11"/>
    </row>
    <row r="29" spans="1:14" x14ac:dyDescent="0.25">
      <c r="C29">
        <v>2</v>
      </c>
      <c r="D29" t="s">
        <v>17</v>
      </c>
      <c r="E29">
        <v>2</v>
      </c>
      <c r="F29" t="s">
        <v>17</v>
      </c>
      <c r="I29">
        <f>38+A41+46</f>
        <v>90</v>
      </c>
      <c r="J29" t="s">
        <v>49</v>
      </c>
      <c r="K29">
        <f>11+38+19+46+23</f>
        <v>137</v>
      </c>
      <c r="L29" t="s">
        <v>52</v>
      </c>
      <c r="M29">
        <f>11+38+19+46+23</f>
        <v>137</v>
      </c>
      <c r="N29" t="s">
        <v>52</v>
      </c>
    </row>
    <row r="30" spans="1:14" x14ac:dyDescent="0.25">
      <c r="A30" s="26" t="s">
        <v>42</v>
      </c>
      <c r="B30" s="26"/>
      <c r="C30" s="26"/>
      <c r="D30" s="26"/>
      <c r="E30" s="26"/>
      <c r="F30" s="26"/>
      <c r="I30">
        <f>19+A42+23</f>
        <v>44</v>
      </c>
      <c r="J30" t="s">
        <v>39</v>
      </c>
      <c r="K30">
        <v>6</v>
      </c>
      <c r="L30" t="s">
        <v>53</v>
      </c>
      <c r="M30">
        <v>6</v>
      </c>
      <c r="N30" t="s">
        <v>79</v>
      </c>
    </row>
    <row r="31" spans="1:14" x14ac:dyDescent="0.25">
      <c r="A31" s="2" t="s">
        <v>2</v>
      </c>
      <c r="B31" s="2"/>
      <c r="C31" s="2" t="s">
        <v>12</v>
      </c>
      <c r="D31" s="2"/>
      <c r="E31" s="2" t="s">
        <v>0</v>
      </c>
      <c r="F31" s="2"/>
      <c r="I31">
        <f>19+A40+25</f>
        <v>47</v>
      </c>
      <c r="J31" t="s">
        <v>78</v>
      </c>
      <c r="K31">
        <f>19+25</f>
        <v>44</v>
      </c>
      <c r="L31" t="s">
        <v>18</v>
      </c>
      <c r="M31">
        <f>19+25</f>
        <v>44</v>
      </c>
      <c r="N31" t="s">
        <v>18</v>
      </c>
    </row>
    <row r="32" spans="1:14" x14ac:dyDescent="0.25">
      <c r="A32">
        <v>61</v>
      </c>
      <c r="B32" t="s">
        <v>44</v>
      </c>
      <c r="C32">
        <v>61</v>
      </c>
      <c r="D32" t="s">
        <v>22</v>
      </c>
      <c r="E32" t="s">
        <v>43</v>
      </c>
      <c r="I32">
        <v>6</v>
      </c>
      <c r="J32" t="s">
        <v>51</v>
      </c>
    </row>
    <row r="33" spans="1:14" x14ac:dyDescent="0.25">
      <c r="A33" s="26" t="s">
        <v>61</v>
      </c>
      <c r="B33" s="26"/>
      <c r="C33" s="26"/>
      <c r="D33" s="26"/>
      <c r="E33" s="26"/>
      <c r="F33" s="26"/>
      <c r="I33" s="35" t="s">
        <v>80</v>
      </c>
      <c r="J33" s="36"/>
      <c r="K33" s="36"/>
      <c r="L33" s="36"/>
      <c r="M33" s="36"/>
      <c r="N33" s="36"/>
    </row>
    <row r="34" spans="1:14" x14ac:dyDescent="0.25">
      <c r="A34" s="2" t="s">
        <v>2</v>
      </c>
      <c r="B34" s="2"/>
      <c r="C34" s="2" t="s">
        <v>12</v>
      </c>
      <c r="D34" s="2"/>
      <c r="E34" s="2" t="s">
        <v>0</v>
      </c>
      <c r="F34" s="2"/>
      <c r="I34" s="11" t="s">
        <v>2</v>
      </c>
      <c r="J34" s="11"/>
      <c r="K34" s="11" t="s">
        <v>12</v>
      </c>
      <c r="L34" s="11"/>
      <c r="M34" s="11" t="s">
        <v>0</v>
      </c>
      <c r="N34" s="11"/>
    </row>
    <row r="35" spans="1:14" x14ac:dyDescent="0.25">
      <c r="A35">
        <v>28</v>
      </c>
      <c r="B35" t="s">
        <v>39</v>
      </c>
      <c r="C35">
        <v>29</v>
      </c>
      <c r="D35" t="s">
        <v>45</v>
      </c>
      <c r="E35">
        <v>18</v>
      </c>
      <c r="F35" t="s">
        <v>18</v>
      </c>
      <c r="G35" t="s">
        <v>70</v>
      </c>
      <c r="I35">
        <v>22</v>
      </c>
      <c r="J35" t="s">
        <v>38</v>
      </c>
      <c r="K35">
        <v>34</v>
      </c>
      <c r="L35" t="s">
        <v>82</v>
      </c>
      <c r="M35">
        <v>34</v>
      </c>
      <c r="N35" t="s">
        <v>83</v>
      </c>
    </row>
    <row r="36" spans="1:14" x14ac:dyDescent="0.25">
      <c r="E36">
        <v>11</v>
      </c>
      <c r="F36" t="s">
        <v>17</v>
      </c>
      <c r="I36">
        <v>12</v>
      </c>
      <c r="J36" t="s">
        <v>81</v>
      </c>
      <c r="K36">
        <v>43</v>
      </c>
      <c r="L36" t="s">
        <v>52</v>
      </c>
      <c r="M36">
        <v>43</v>
      </c>
      <c r="N36" t="s">
        <v>52</v>
      </c>
    </row>
    <row r="37" spans="1:14" x14ac:dyDescent="0.25">
      <c r="I37">
        <v>35</v>
      </c>
      <c r="J37" t="s">
        <v>39</v>
      </c>
      <c r="K37">
        <v>8</v>
      </c>
      <c r="L37" t="s">
        <v>18</v>
      </c>
      <c r="M37">
        <v>8</v>
      </c>
      <c r="N37" t="s">
        <v>18</v>
      </c>
    </row>
    <row r="38" spans="1:14" x14ac:dyDescent="0.25">
      <c r="A38" s="26" t="s">
        <v>48</v>
      </c>
      <c r="B38" s="26"/>
      <c r="C38" s="26"/>
      <c r="D38" s="26"/>
      <c r="E38" s="26"/>
      <c r="F38" s="26"/>
      <c r="I38">
        <v>8</v>
      </c>
      <c r="J38" t="s">
        <v>49</v>
      </c>
    </row>
    <row r="39" spans="1:14" x14ac:dyDescent="0.25">
      <c r="A39" s="2" t="s">
        <v>2</v>
      </c>
      <c r="B39" s="2"/>
      <c r="C39" s="2" t="s">
        <v>12</v>
      </c>
      <c r="D39" s="2"/>
      <c r="E39" s="2" t="s">
        <v>0</v>
      </c>
      <c r="F39" s="2"/>
      <c r="I39">
        <v>8</v>
      </c>
      <c r="J39" t="s">
        <v>78</v>
      </c>
    </row>
    <row r="40" spans="1:14" x14ac:dyDescent="0.25">
      <c r="A40">
        <v>3</v>
      </c>
      <c r="B40" t="s">
        <v>50</v>
      </c>
      <c r="C40">
        <v>11</v>
      </c>
      <c r="D40" t="s">
        <v>52</v>
      </c>
      <c r="E40">
        <v>11</v>
      </c>
      <c r="F40" t="s">
        <v>52</v>
      </c>
      <c r="I40" s="37" t="s">
        <v>85</v>
      </c>
      <c r="J40" s="37"/>
      <c r="K40" s="37"/>
      <c r="L40" s="37"/>
      <c r="M40" s="37"/>
      <c r="N40" s="37"/>
    </row>
    <row r="41" spans="1:14" x14ac:dyDescent="0.25">
      <c r="A41">
        <v>6</v>
      </c>
      <c r="B41" t="s">
        <v>49</v>
      </c>
      <c r="C41">
        <v>6</v>
      </c>
      <c r="D41" t="s">
        <v>53</v>
      </c>
      <c r="E41">
        <v>6</v>
      </c>
      <c r="F41" t="s">
        <v>35</v>
      </c>
      <c r="I41" s="11" t="s">
        <v>2</v>
      </c>
      <c r="J41" s="11"/>
      <c r="K41" s="11" t="s">
        <v>12</v>
      </c>
      <c r="L41" s="11"/>
      <c r="M41" s="11" t="s">
        <v>0</v>
      </c>
      <c r="N41" s="11"/>
    </row>
    <row r="42" spans="1:14" x14ac:dyDescent="0.25">
      <c r="A42">
        <v>2</v>
      </c>
      <c r="B42" t="s">
        <v>39</v>
      </c>
      <c r="I42">
        <v>61</v>
      </c>
      <c r="J42" t="s">
        <v>44</v>
      </c>
      <c r="K42">
        <v>61</v>
      </c>
      <c r="L42" t="s">
        <v>22</v>
      </c>
      <c r="M42">
        <v>61</v>
      </c>
      <c r="N42" t="s">
        <v>72</v>
      </c>
    </row>
    <row r="43" spans="1:14" x14ac:dyDescent="0.25">
      <c r="A43">
        <v>6</v>
      </c>
      <c r="B43" t="s">
        <v>51</v>
      </c>
    </row>
    <row r="44" spans="1:14" x14ac:dyDescent="0.25">
      <c r="A44" s="26" t="s">
        <v>55</v>
      </c>
      <c r="B44" s="26"/>
      <c r="C44" s="26"/>
      <c r="D44" s="26"/>
      <c r="E44" s="26"/>
      <c r="F44" s="26"/>
    </row>
    <row r="45" spans="1:14" x14ac:dyDescent="0.25">
      <c r="A45" s="2" t="s">
        <v>2</v>
      </c>
      <c r="B45" s="2"/>
      <c r="C45" s="2" t="s">
        <v>12</v>
      </c>
      <c r="D45" s="2"/>
      <c r="E45" s="2" t="s">
        <v>0</v>
      </c>
      <c r="F45" s="2"/>
      <c r="I45" s="38" t="s">
        <v>84</v>
      </c>
      <c r="J45" s="39"/>
      <c r="K45" s="39"/>
      <c r="L45" s="39"/>
      <c r="M45" s="39"/>
      <c r="N45" s="39"/>
    </row>
    <row r="46" spans="1:14" x14ac:dyDescent="0.25">
      <c r="A46">
        <v>3</v>
      </c>
      <c r="B46" t="s">
        <v>39</v>
      </c>
      <c r="C46">
        <v>10</v>
      </c>
      <c r="D46" t="s">
        <v>52</v>
      </c>
      <c r="E46">
        <v>10</v>
      </c>
      <c r="F46" t="s">
        <v>52</v>
      </c>
      <c r="I46" s="11" t="s">
        <v>2</v>
      </c>
      <c r="J46" s="11"/>
      <c r="K46" s="11" t="s">
        <v>12</v>
      </c>
      <c r="L46" s="11"/>
      <c r="M46" s="11" t="s">
        <v>0</v>
      </c>
      <c r="N46" s="11"/>
    </row>
    <row r="47" spans="1:14" x14ac:dyDescent="0.25">
      <c r="A47">
        <v>4</v>
      </c>
      <c r="B47" t="s">
        <v>49</v>
      </c>
      <c r="I47">
        <f>I16+I29+I38</f>
        <v>107</v>
      </c>
      <c r="J47" t="s">
        <v>49</v>
      </c>
      <c r="K47">
        <f>K5+K10+K29+K36+K26</f>
        <v>203</v>
      </c>
      <c r="L47" t="s">
        <v>86</v>
      </c>
      <c r="M47">
        <f>M5+M10+M26+M29+M36</f>
        <v>228</v>
      </c>
      <c r="N47" t="s">
        <v>86</v>
      </c>
    </row>
    <row r="48" spans="1:14" x14ac:dyDescent="0.25">
      <c r="A48">
        <v>2</v>
      </c>
      <c r="B48" t="s">
        <v>50</v>
      </c>
      <c r="I48">
        <f>I5+I10+I15+I21+I26+I30+I37+I11</f>
        <v>234</v>
      </c>
      <c r="J48" t="s">
        <v>39</v>
      </c>
      <c r="K48">
        <f>K6+K11+K12+K15+K21+K31+K37</f>
        <v>196</v>
      </c>
      <c r="L48" t="s">
        <v>87</v>
      </c>
      <c r="M48">
        <f>M6+M11+M12+M15+M21+M31+M37</f>
        <v>176</v>
      </c>
      <c r="N48" t="s">
        <v>87</v>
      </c>
    </row>
    <row r="49" spans="1:14" x14ac:dyDescent="0.25">
      <c r="A49" s="26" t="s">
        <v>66</v>
      </c>
      <c r="B49" s="26"/>
      <c r="C49" s="26"/>
      <c r="D49" s="26"/>
      <c r="E49" s="26"/>
      <c r="F49" s="26"/>
      <c r="I49">
        <f>I31+I39</f>
        <v>55</v>
      </c>
      <c r="J49" t="s">
        <v>78</v>
      </c>
      <c r="K49">
        <f>K17+K30</f>
        <v>10</v>
      </c>
      <c r="L49" t="s">
        <v>88</v>
      </c>
      <c r="M49">
        <f>M30</f>
        <v>6</v>
      </c>
      <c r="N49" t="s">
        <v>90</v>
      </c>
    </row>
    <row r="50" spans="1:14" x14ac:dyDescent="0.25">
      <c r="A50" s="8" t="s">
        <v>2</v>
      </c>
      <c r="B50" s="8"/>
      <c r="C50" s="8" t="s">
        <v>12</v>
      </c>
      <c r="D50" s="8"/>
      <c r="E50" s="8" t="s">
        <v>0</v>
      </c>
      <c r="F50" s="8"/>
      <c r="I50">
        <f>I6+I18+I32</f>
        <v>28</v>
      </c>
      <c r="J50" t="s">
        <v>51</v>
      </c>
      <c r="K50">
        <f>K7+K16+K22+K25+K35+K42</f>
        <v>194</v>
      </c>
      <c r="L50" t="s">
        <v>89</v>
      </c>
      <c r="M50">
        <f>M7+M16+M22+M25+M35+M42</f>
        <v>198</v>
      </c>
      <c r="N50" t="s">
        <v>91</v>
      </c>
    </row>
    <row r="51" spans="1:14" x14ac:dyDescent="0.25">
      <c r="A51">
        <v>36</v>
      </c>
      <c r="B51" t="s">
        <v>39</v>
      </c>
      <c r="C51">
        <v>36</v>
      </c>
      <c r="D51" t="s">
        <v>18</v>
      </c>
      <c r="E51">
        <v>35</v>
      </c>
      <c r="F51" t="s">
        <v>18</v>
      </c>
      <c r="I51">
        <f>I17+I25+I35</f>
        <v>56</v>
      </c>
      <c r="J51" t="s">
        <v>38</v>
      </c>
    </row>
    <row r="52" spans="1:14" x14ac:dyDescent="0.25">
      <c r="I52">
        <f>I22+I36+I42</f>
        <v>120</v>
      </c>
      <c r="J52" t="s">
        <v>81</v>
      </c>
    </row>
    <row r="53" spans="1:14" x14ac:dyDescent="0.25">
      <c r="A53" s="26" t="s">
        <v>67</v>
      </c>
      <c r="B53" s="26"/>
      <c r="C53" s="26"/>
      <c r="D53" s="26"/>
      <c r="E53" s="26"/>
      <c r="F53" s="26"/>
    </row>
    <row r="54" spans="1:14" x14ac:dyDescent="0.25">
      <c r="A54" s="8" t="s">
        <v>2</v>
      </c>
      <c r="B54" s="8"/>
      <c r="C54" s="8" t="s">
        <v>12</v>
      </c>
      <c r="D54" s="8"/>
      <c r="E54" s="8" t="s">
        <v>0</v>
      </c>
      <c r="F54" s="8"/>
      <c r="I54">
        <f>I47+I48+I49+I50+I51+I52</f>
        <v>600</v>
      </c>
      <c r="K54">
        <f>K47+K48+K49+K50</f>
        <v>603</v>
      </c>
      <c r="M54">
        <f>M47+M48+M49+M50</f>
        <v>608</v>
      </c>
    </row>
    <row r="55" spans="1:14" x14ac:dyDescent="0.25">
      <c r="A55">
        <v>34</v>
      </c>
      <c r="B55" t="s">
        <v>39</v>
      </c>
      <c r="C55">
        <v>34</v>
      </c>
      <c r="D55" t="s">
        <v>18</v>
      </c>
      <c r="E55">
        <v>14</v>
      </c>
      <c r="F55" t="s">
        <v>52</v>
      </c>
    </row>
    <row r="56" spans="1:14" x14ac:dyDescent="0.25">
      <c r="E56">
        <v>20</v>
      </c>
      <c r="F56" t="s">
        <v>18</v>
      </c>
    </row>
  </sheetData>
  <mergeCells count="22">
    <mergeCell ref="A49:F49"/>
    <mergeCell ref="I3:N3"/>
    <mergeCell ref="I8:N8"/>
    <mergeCell ref="A53:F53"/>
    <mergeCell ref="A12:F12"/>
    <mergeCell ref="A18:F18"/>
    <mergeCell ref="I13:N13"/>
    <mergeCell ref="I19:N19"/>
    <mergeCell ref="I23:N23"/>
    <mergeCell ref="I27:N27"/>
    <mergeCell ref="I33:N33"/>
    <mergeCell ref="I40:N40"/>
    <mergeCell ref="I45:N45"/>
    <mergeCell ref="A1:C1"/>
    <mergeCell ref="A3:F3"/>
    <mergeCell ref="A7:F7"/>
    <mergeCell ref="A44:F44"/>
    <mergeCell ref="A22:F22"/>
    <mergeCell ref="A26:F26"/>
    <mergeCell ref="A30:F30"/>
    <mergeCell ref="A33:F33"/>
    <mergeCell ref="A38:F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C1</vt:lpstr>
      <vt:lpstr>C2</vt:lpstr>
      <vt:lpstr>tipicos</vt:lpstr>
      <vt:lpstr>cantidad de luminarias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Mishelle</dc:creator>
  <cp:lastModifiedBy>Familia</cp:lastModifiedBy>
  <dcterms:created xsi:type="dcterms:W3CDTF">2015-01-03T00:06:49Z</dcterms:created>
  <dcterms:modified xsi:type="dcterms:W3CDTF">2015-02-10T05:00:28Z</dcterms:modified>
</cp:coreProperties>
</file>